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за 2014" sheetId="1" r:id="rId1"/>
  </sheets>
  <definedNames>
    <definedName name="_xlnm.Print_Area" localSheetId="0">'за 2014'!$A$1:$H$98</definedName>
  </definedNames>
  <calcPr fullCalcOnLoad="1"/>
</workbook>
</file>

<file path=xl/sharedStrings.xml><?xml version="1.0" encoding="utf-8"?>
<sst xmlns="http://schemas.openxmlformats.org/spreadsheetml/2006/main" count="149" uniqueCount="149">
  <si>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</si>
  <si>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</si>
  <si>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</si>
  <si>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</si>
  <si>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</si>
  <si>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</si>
  <si>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</si>
  <si>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</si>
  <si>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</si>
  <si>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</si>
  <si>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</si>
  <si>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</si>
  <si>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</si>
  <si>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</si>
  <si>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</si>
  <si>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</si>
  <si>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</si>
  <si>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</si>
  <si>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</si>
  <si>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</si>
  <si>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</si>
  <si>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</si>
  <si>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</si>
  <si>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</si>
  <si>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</si>
  <si>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</si>
  <si>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</si>
  <si>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</si>
  <si>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</si>
  <si>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</si>
  <si>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</si>
  <si>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</si>
  <si>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</si>
  <si>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</si>
  <si>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</si>
  <si>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</si>
  <si>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</si>
  <si>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</si>
  <si>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</si>
  <si>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</si>
  <si>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</si>
  <si>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</si>
  <si>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</si>
  <si>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</si>
  <si>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</si>
  <si>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</si>
  <si>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</si>
  <si>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</si>
  <si>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</si>
  <si>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</si>
  <si>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</si>
  <si>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</si>
  <si>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</si>
  <si>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</si>
  <si>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</si>
  <si>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</si>
  <si>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</si>
  <si>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</si>
  <si>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</si>
  <si>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</si>
  <si>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</si>
  <si>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</si>
  <si>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</si>
  <si>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</si>
  <si>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</si>
  <si>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</si>
  <si>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</si>
  <si>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</si>
  <si>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</si>
  <si>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</si>
  <si>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</si>
  <si>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</si>
  <si>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</si>
  <si>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</si>
  <si>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</si>
  <si>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</si>
  <si>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</si>
  <si>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</si>
  <si>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</si>
  <si>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</si>
  <si>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</si>
  <si>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</si>
  <si>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</si>
  <si>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</si>
  <si>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</si>
  <si>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</si>
  <si>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</si>
  <si>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</si>
  <si>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</si>
  <si>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</si>
  <si>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</si>
  <si>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</si>
  <si>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</si>
  <si>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</si>
  <si>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</si>
  <si>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</si>
  <si>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</si>
  <si>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</si>
  <si>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</si>
  <si>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</si>
  <si>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</si>
  <si>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</si>
  <si>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</si>
  <si>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</si>
  <si>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</si>
  <si>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</si>
  <si>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</si>
  <si>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</si>
  <si>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</si>
  <si>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</si>
  <si>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</si>
  <si>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</si>
  <si>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</si>
  <si>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</si>
  <si>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</si>
  <si>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</si>
  <si>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</si>
  <si>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</si>
  <si>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</si>
  <si>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</si>
  <si>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</si>
  <si>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НАЛОГИ НА ИМУЩЕСТВО</t>
  </si>
  <si>
    <t>Налог на игорный бизнес</t>
  </si>
  <si>
    <t>Связь и информатика</t>
  </si>
  <si>
    <t>Исполнено за 2013 год</t>
  </si>
  <si>
    <t>0410</t>
  </si>
  <si>
    <t>0600</t>
  </si>
  <si>
    <t>0605</t>
  </si>
  <si>
    <t>Охрана окружающей среды</t>
  </si>
  <si>
    <t>Другие вопросы в области охраны окружающей среды</t>
  </si>
  <si>
    <t>отклонение (факт 2014-2013)</t>
  </si>
  <si>
    <t>% выполнения за 2013 год</t>
  </si>
  <si>
    <t>Исполнено за 2014 год</t>
  </si>
  <si>
    <t>Уточненный план на 2014 год</t>
  </si>
  <si>
    <t>Отчет об исполнении бюджета муниципального образования "Гагаринский район" Смоленской области за 2014 год</t>
  </si>
  <si>
    <t>Обеспечение проведения выборов и референдумов</t>
  </si>
  <si>
    <t>% исполнения за 2014 год</t>
  </si>
  <si>
    <t>НАЛОГИ НА ТОВАРЫ (РАБОТЫ, УСЛУГИ), РЕАЛИЗУЕМЫЕ НА ТЕРРИТОРИИ РФ</t>
  </si>
  <si>
    <t>Акцизы по подакцизным товарам</t>
  </si>
  <si>
    <t>Доходы от продажи земельных участков находящихся в собственности муниципальных районов</t>
  </si>
  <si>
    <t>Субсидии</t>
  </si>
  <si>
    <t>Субвенции</t>
  </si>
  <si>
    <t>Налог с применением патентной системы</t>
  </si>
  <si>
    <t>Доходы от оказания планных усдуг и компенсации затрат государства</t>
  </si>
  <si>
    <t>Доходы от компенсации затрат  бюджетов муниципальных районов</t>
  </si>
  <si>
    <t>Доходы от продажи  земельных участков (до разграничения государственной собственности)</t>
  </si>
  <si>
    <t xml:space="preserve">Дотация </t>
  </si>
  <si>
    <t>Иные межбюджетные трансферты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</si>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</sst>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7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8" fillId="0" borderId="10" xfId="0" applyNumberFormat="1" applyFont="1" applyBorder="1" applyAlignment="1">
      <alignment horizontal="center" vertical="justify"/>
    </xf>
    <xf numFmtId="170" fontId="4" fillId="34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top" wrapText="1"/>
    </xf>
    <xf numFmtId="170" fontId="4" fillId="34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5" fillId="0" borderId="10" xfId="0" applyNumberFormat="1" applyFont="1" applyFill="1" applyBorder="1" applyAlignment="1">
      <alignment vertical="top" wrapText="1"/>
    </xf>
    <xf numFmtId="170" fontId="7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3" fillId="32" borderId="10" xfId="0" applyNumberFormat="1" applyFont="1" applyFill="1" applyBorder="1" applyAlignment="1">
      <alignment vertical="top" wrapText="1"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170" fontId="1" fillId="32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justify"/>
    </xf>
    <xf numFmtId="170" fontId="3" fillId="12" borderId="10" xfId="0" applyNumberFormat="1" applyFont="1" applyFill="1" applyBorder="1" applyAlignment="1">
      <alignment vertical="center" wrapText="1"/>
    </xf>
    <xf numFmtId="3" fontId="3" fillId="12" borderId="10" xfId="0" applyNumberFormat="1" applyFont="1" applyFill="1" applyBorder="1" applyAlignment="1">
      <alignment horizontal="center" vertical="center" wrapText="1"/>
    </xf>
    <xf numFmtId="170" fontId="3" fillId="12" borderId="10" xfId="0" applyNumberFormat="1" applyFont="1" applyFill="1" applyBorder="1" applyAlignment="1">
      <alignment horizontal="center" vertical="center" wrapText="1"/>
    </xf>
    <xf numFmtId="170" fontId="4" fillId="12" borderId="10" xfId="0" applyNumberFormat="1" applyFont="1" applyFill="1" applyBorder="1" applyAlignment="1">
      <alignment horizontal="center" vertical="center"/>
    </xf>
    <xf numFmtId="3" fontId="4" fillId="12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horizontal="center" vertical="center" wrapText="1"/>
    </xf>
    <xf numFmtId="170" fontId="4" fillId="35" borderId="10" xfId="0" applyNumberFormat="1" applyFont="1" applyFill="1" applyBorder="1" applyAlignment="1">
      <alignment horizontal="center" vertical="center"/>
    </xf>
    <xf numFmtId="170" fontId="9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H1"/>
    </sheetView>
  </sheetViews>
  <sheetFormatPr defaultColWidth="9.00390625" defaultRowHeight="12.75"/>
  <cols>
    <col min="1" max="1" width="44.875" style="22" customWidth="1"/>
    <col min="2" max="2" width="8.25390625" style="58" customWidth="1"/>
    <col min="3" max="3" width="13.75390625" style="22" customWidth="1"/>
    <col min="4" max="4" width="10.25390625" style="22" customWidth="1"/>
    <col min="5" max="6" width="10.625" style="22" customWidth="1"/>
    <col min="7" max="7" width="10.875" style="22" customWidth="1"/>
    <col min="8" max="8" width="9.125" style="16" customWidth="1"/>
    <col min="9" max="16384" width="9.125" style="22" customWidth="1"/>
  </cols>
  <sheetData>
    <row r="1" spans="1:8" ht="36" customHeight="1">
      <c r="A1" s="75" t="s">
        <v>134</v>
      </c>
      <c r="B1" s="75"/>
      <c r="C1" s="75"/>
      <c r="D1" s="75"/>
      <c r="E1" s="75"/>
      <c r="F1" s="75"/>
      <c r="G1" s="75"/>
      <c r="H1" s="75"/>
    </row>
    <row r="2" spans="1:8" ht="63.75">
      <c r="A2" s="23" t="s">
        <v>0</v>
      </c>
      <c r="B2" s="45" t="s">
        <v>1</v>
      </c>
      <c r="C2" s="21" t="s">
        <v>133</v>
      </c>
      <c r="D2" s="21" t="s">
        <v>132</v>
      </c>
      <c r="E2" s="21" t="s">
        <v>136</v>
      </c>
      <c r="F2" s="21" t="s">
        <v>124</v>
      </c>
      <c r="G2" s="21" t="s">
        <v>130</v>
      </c>
      <c r="H2" s="21" t="s">
        <v>131</v>
      </c>
    </row>
    <row r="3" spans="1:8" s="25" customFormat="1" ht="12.75">
      <c r="A3" s="24" t="s">
        <v>90</v>
      </c>
      <c r="B3" s="46">
        <v>10000</v>
      </c>
      <c r="C3" s="9">
        <f>C4+C23</f>
        <v>194167.29999999996</v>
      </c>
      <c r="D3" s="9">
        <f>D4+D23</f>
        <v>198360</v>
      </c>
      <c r="E3" s="9">
        <f aca="true" t="shared" si="0" ref="E3:E47">D3/C3*100</f>
        <v>102.15932342881631</v>
      </c>
      <c r="F3" s="9">
        <f>F4+F23</f>
        <v>225256.3</v>
      </c>
      <c r="G3" s="9">
        <f>D3-F3</f>
        <v>-26896.29999999999</v>
      </c>
      <c r="H3" s="11">
        <v>107</v>
      </c>
    </row>
    <row r="4" spans="1:8" s="27" customFormat="1" ht="12.75">
      <c r="A4" s="26" t="s">
        <v>62</v>
      </c>
      <c r="B4" s="47"/>
      <c r="C4" s="10">
        <f>C5+C7+C9+C13+C15+C17+C20</f>
        <v>166828.99999999997</v>
      </c>
      <c r="D4" s="10">
        <f>D5+D7+D9+D13+D15+D17+D20</f>
        <v>159517.3</v>
      </c>
      <c r="E4" s="10">
        <f t="shared" si="0"/>
        <v>95.61724879966913</v>
      </c>
      <c r="F4" s="10">
        <f>F5+F7+F9+F13+F15+F17+F20</f>
        <v>186956.4</v>
      </c>
      <c r="G4" s="10">
        <f aca="true" t="shared" si="1" ref="G4:G47">D4-F4</f>
        <v>-27439.100000000006</v>
      </c>
      <c r="H4" s="12">
        <v>100.8</v>
      </c>
    </row>
    <row r="5" spans="1:8" s="29" customFormat="1" ht="13.5">
      <c r="A5" s="28" t="s">
        <v>63</v>
      </c>
      <c r="B5" s="48">
        <v>10100</v>
      </c>
      <c r="C5" s="7">
        <f>C6</f>
        <v>131235.3</v>
      </c>
      <c r="D5" s="7">
        <f>D6</f>
        <v>123155.1</v>
      </c>
      <c r="E5" s="7">
        <f t="shared" si="0"/>
        <v>93.84296755522334</v>
      </c>
      <c r="F5" s="7">
        <f>F6</f>
        <v>149280.5</v>
      </c>
      <c r="G5" s="7">
        <f t="shared" si="1"/>
        <v>-26125.399999999994</v>
      </c>
      <c r="H5" s="13">
        <v>99.9</v>
      </c>
    </row>
    <row r="6" spans="1:8" ht="12.75">
      <c r="A6" s="30" t="s">
        <v>64</v>
      </c>
      <c r="B6" s="49">
        <v>10102</v>
      </c>
      <c r="C6" s="1">
        <v>131235.3</v>
      </c>
      <c r="D6" s="1">
        <v>123155.1</v>
      </c>
      <c r="E6" s="1">
        <f t="shared" si="0"/>
        <v>93.84296755522334</v>
      </c>
      <c r="F6" s="1">
        <v>149280.5</v>
      </c>
      <c r="G6" s="1">
        <f t="shared" si="1"/>
        <v>-26125.399999999994</v>
      </c>
      <c r="H6" s="5">
        <v>99.9</v>
      </c>
    </row>
    <row r="7" spans="1:8" ht="27">
      <c r="A7" s="28" t="s">
        <v>137</v>
      </c>
      <c r="B7" s="48">
        <v>10300</v>
      </c>
      <c r="C7" s="7">
        <f>C8</f>
        <v>184.8</v>
      </c>
      <c r="D7" s="7">
        <f>D8</f>
        <v>166.2</v>
      </c>
      <c r="E7" s="7">
        <f t="shared" si="0"/>
        <v>89.93506493506493</v>
      </c>
      <c r="F7" s="7"/>
      <c r="G7" s="7">
        <f>D7-F7</f>
        <v>166.2</v>
      </c>
      <c r="H7" s="13"/>
    </row>
    <row r="8" spans="1:8" ht="12.75">
      <c r="A8" s="30" t="s">
        <v>138</v>
      </c>
      <c r="B8" s="49">
        <v>10302</v>
      </c>
      <c r="C8" s="1">
        <v>184.8</v>
      </c>
      <c r="D8" s="1">
        <v>166.2</v>
      </c>
      <c r="E8" s="1">
        <f t="shared" si="0"/>
        <v>89.93506493506493</v>
      </c>
      <c r="F8" s="1"/>
      <c r="G8" s="1">
        <f>D8-F8</f>
        <v>166.2</v>
      </c>
      <c r="H8" s="5"/>
    </row>
    <row r="9" spans="1:8" s="29" customFormat="1" ht="13.5">
      <c r="A9" s="28" t="s">
        <v>65</v>
      </c>
      <c r="B9" s="48">
        <v>10500</v>
      </c>
      <c r="C9" s="7">
        <f>C10+C11+C12</f>
        <v>30016</v>
      </c>
      <c r="D9" s="7">
        <f>D10+D11+D12</f>
        <v>28155.3</v>
      </c>
      <c r="E9" s="7">
        <f t="shared" si="0"/>
        <v>93.80097281449893</v>
      </c>
      <c r="F9" s="7">
        <f>F10+F11+F12</f>
        <v>28965.2</v>
      </c>
      <c r="G9" s="7">
        <f t="shared" si="1"/>
        <v>-809.9000000000015</v>
      </c>
      <c r="H9" s="13">
        <v>98</v>
      </c>
    </row>
    <row r="10" spans="1:8" ht="12.75">
      <c r="A10" s="30" t="s">
        <v>66</v>
      </c>
      <c r="B10" s="49">
        <v>10502</v>
      </c>
      <c r="C10" s="1">
        <v>27686.2</v>
      </c>
      <c r="D10" s="1">
        <v>24107.9</v>
      </c>
      <c r="E10" s="1">
        <f t="shared" si="0"/>
        <v>87.07551054315869</v>
      </c>
      <c r="F10" s="1">
        <v>25802.7</v>
      </c>
      <c r="G10" s="1">
        <f t="shared" si="1"/>
        <v>-1694.7999999999993</v>
      </c>
      <c r="H10" s="5">
        <v>97.8</v>
      </c>
    </row>
    <row r="11" spans="1:8" ht="12.75">
      <c r="A11" s="30" t="s">
        <v>67</v>
      </c>
      <c r="B11" s="49">
        <v>10503</v>
      </c>
      <c r="C11" s="1">
        <v>29.8</v>
      </c>
      <c r="D11" s="1">
        <v>79.1</v>
      </c>
      <c r="E11" s="1">
        <f>D11/C11*100</f>
        <v>265.4362416107382</v>
      </c>
      <c r="F11" s="1">
        <v>26.4</v>
      </c>
      <c r="G11" s="1">
        <f t="shared" si="1"/>
        <v>52.699999999999996</v>
      </c>
      <c r="H11" s="5">
        <v>100</v>
      </c>
    </row>
    <row r="12" spans="1:8" ht="12.75">
      <c r="A12" s="30" t="s">
        <v>142</v>
      </c>
      <c r="B12" s="49">
        <v>10504</v>
      </c>
      <c r="C12" s="1">
        <v>2300</v>
      </c>
      <c r="D12" s="1">
        <v>3968.3</v>
      </c>
      <c r="E12" s="1">
        <f>D12/C12*100</f>
        <v>172.53478260869565</v>
      </c>
      <c r="F12" s="1">
        <v>3136.1</v>
      </c>
      <c r="G12" s="1">
        <f>D12-F12</f>
        <v>832.2000000000003</v>
      </c>
      <c r="H12" s="5">
        <v>100</v>
      </c>
    </row>
    <row r="13" spans="1:8" ht="13.5">
      <c r="A13" s="28" t="s">
        <v>121</v>
      </c>
      <c r="B13" s="48">
        <v>10600</v>
      </c>
      <c r="C13" s="7"/>
      <c r="D13" s="7">
        <f>D14</f>
        <v>56</v>
      </c>
      <c r="E13" s="7"/>
      <c r="F13" s="7">
        <f>F14</f>
        <v>28</v>
      </c>
      <c r="G13" s="7">
        <f>G14</f>
        <v>28</v>
      </c>
      <c r="H13" s="13"/>
    </row>
    <row r="14" spans="1:8" ht="12.75">
      <c r="A14" s="30" t="s">
        <v>122</v>
      </c>
      <c r="B14" s="49">
        <v>10605</v>
      </c>
      <c r="C14" s="1"/>
      <c r="D14" s="1">
        <v>56</v>
      </c>
      <c r="E14" s="1"/>
      <c r="F14" s="1">
        <v>28</v>
      </c>
      <c r="G14" s="1">
        <f>D14-F14</f>
        <v>28</v>
      </c>
      <c r="H14" s="5"/>
    </row>
    <row r="15" spans="1:8" s="29" customFormat="1" ht="40.5">
      <c r="A15" s="28" t="s">
        <v>68</v>
      </c>
      <c r="B15" s="48">
        <v>10700</v>
      </c>
      <c r="C15" s="7">
        <f>C16</f>
        <v>3334.3</v>
      </c>
      <c r="D15" s="7">
        <v>4667</v>
      </c>
      <c r="E15" s="7">
        <f t="shared" si="0"/>
        <v>139.96940887142728</v>
      </c>
      <c r="F15" s="7">
        <f>F16</f>
        <v>4083.4</v>
      </c>
      <c r="G15" s="7">
        <f t="shared" si="1"/>
        <v>583.5999999999999</v>
      </c>
      <c r="H15" s="17">
        <v>89.4</v>
      </c>
    </row>
    <row r="16" spans="1:8" ht="25.5">
      <c r="A16" s="30" t="s">
        <v>69</v>
      </c>
      <c r="B16" s="49">
        <v>10701</v>
      </c>
      <c r="C16" s="1">
        <v>3334.3</v>
      </c>
      <c r="D16" s="1">
        <v>4667</v>
      </c>
      <c r="E16" s="1">
        <f t="shared" si="0"/>
        <v>139.96940887142728</v>
      </c>
      <c r="F16" s="1">
        <v>4083.4</v>
      </c>
      <c r="G16" s="1">
        <f t="shared" si="1"/>
        <v>583.5999999999999</v>
      </c>
      <c r="H16" s="18">
        <v>89.4</v>
      </c>
    </row>
    <row r="17" spans="1:8" s="29" customFormat="1" ht="13.5">
      <c r="A17" s="28" t="s">
        <v>70</v>
      </c>
      <c r="B17" s="48">
        <v>10800</v>
      </c>
      <c r="C17" s="7">
        <f>C18+C19</f>
        <v>1998</v>
      </c>
      <c r="D17" s="7">
        <f>D18+D19</f>
        <v>3235.4</v>
      </c>
      <c r="E17" s="7">
        <f t="shared" si="0"/>
        <v>161.93193193193193</v>
      </c>
      <c r="F17" s="7">
        <f>F18+F19</f>
        <v>4528.5</v>
      </c>
      <c r="G17" s="7">
        <f t="shared" si="1"/>
        <v>-1293.1</v>
      </c>
      <c r="H17" s="13">
        <v>234.4</v>
      </c>
    </row>
    <row r="18" spans="1:8" ht="25.5">
      <c r="A18" s="30" t="s">
        <v>71</v>
      </c>
      <c r="B18" s="49">
        <v>10803</v>
      </c>
      <c r="C18" s="1">
        <v>1995</v>
      </c>
      <c r="D18" s="1">
        <v>3235.4</v>
      </c>
      <c r="E18" s="1">
        <f t="shared" si="0"/>
        <v>162.17543859649123</v>
      </c>
      <c r="F18" s="1">
        <v>4504.5</v>
      </c>
      <c r="G18" s="1">
        <f t="shared" si="1"/>
        <v>-1269.1</v>
      </c>
      <c r="H18" s="18">
        <v>237.1</v>
      </c>
    </row>
    <row r="19" spans="1:8" ht="25.5">
      <c r="A19" s="30" t="s">
        <v>92</v>
      </c>
      <c r="B19" s="49">
        <v>10807</v>
      </c>
      <c r="C19" s="1">
        <v>3</v>
      </c>
      <c r="D19" s="1">
        <v>0</v>
      </c>
      <c r="E19" s="1">
        <f t="shared" si="0"/>
        <v>0</v>
      </c>
      <c r="F19" s="1">
        <v>24</v>
      </c>
      <c r="G19" s="1">
        <f t="shared" si="1"/>
        <v>-24</v>
      </c>
      <c r="H19" s="5">
        <v>75</v>
      </c>
    </row>
    <row r="20" spans="1:8" s="29" customFormat="1" ht="27">
      <c r="A20" s="28" t="s">
        <v>72</v>
      </c>
      <c r="B20" s="48">
        <v>10900</v>
      </c>
      <c r="C20" s="7">
        <f>C21+C22</f>
        <v>60.6</v>
      </c>
      <c r="D20" s="7">
        <f>D21+D22</f>
        <v>82.3</v>
      </c>
      <c r="E20" s="6">
        <f>D20/C20*100</f>
        <v>135.8085808580858</v>
      </c>
      <c r="F20" s="7">
        <f>F21+F22</f>
        <v>70.80000000000001</v>
      </c>
      <c r="G20" s="7">
        <f t="shared" si="1"/>
        <v>11.499999999999986</v>
      </c>
      <c r="H20" s="17">
        <v>87.4</v>
      </c>
    </row>
    <row r="21" spans="1:8" ht="12.75">
      <c r="A21" s="30" t="s">
        <v>73</v>
      </c>
      <c r="B21" s="49">
        <v>10906</v>
      </c>
      <c r="C21" s="1">
        <v>60.6</v>
      </c>
      <c r="D21" s="1">
        <v>79.3</v>
      </c>
      <c r="E21" s="1">
        <f>D21/C21*100</f>
        <v>130.85808580858085</v>
      </c>
      <c r="F21" s="1">
        <v>68.4</v>
      </c>
      <c r="G21" s="1">
        <f t="shared" si="1"/>
        <v>10.899999999999991</v>
      </c>
      <c r="H21" s="5">
        <v>84.4</v>
      </c>
    </row>
    <row r="22" spans="1:8" ht="25.5">
      <c r="A22" s="30" t="s">
        <v>74</v>
      </c>
      <c r="B22" s="49">
        <v>10907</v>
      </c>
      <c r="C22" s="1">
        <v>0</v>
      </c>
      <c r="D22" s="1">
        <v>3</v>
      </c>
      <c r="E22" s="6"/>
      <c r="F22" s="1">
        <v>2.4</v>
      </c>
      <c r="G22" s="1">
        <f t="shared" si="1"/>
        <v>0.6000000000000001</v>
      </c>
      <c r="H22" s="5"/>
    </row>
    <row r="23" spans="1:8" ht="12.75">
      <c r="A23" s="31" t="s">
        <v>75</v>
      </c>
      <c r="B23" s="50"/>
      <c r="C23" s="3">
        <f>C24+C29+C31+C33+C37</f>
        <v>27338.3</v>
      </c>
      <c r="D23" s="3">
        <f>D24+D29+D31+D33+D37+D38</f>
        <v>38842.700000000004</v>
      </c>
      <c r="E23" s="3">
        <f t="shared" si="0"/>
        <v>142.08162175409592</v>
      </c>
      <c r="F23" s="3">
        <f>F24+F29+F31+F33+F37+F38</f>
        <v>38299.90000000001</v>
      </c>
      <c r="G23" s="3">
        <f t="shared" si="1"/>
        <v>542.7999999999956</v>
      </c>
      <c r="H23" s="61">
        <v>153.2</v>
      </c>
    </row>
    <row r="24" spans="1:8" s="29" customFormat="1" ht="40.5">
      <c r="A24" s="28" t="s">
        <v>76</v>
      </c>
      <c r="B24" s="48">
        <v>11100</v>
      </c>
      <c r="C24" s="7">
        <f>C25+C28</f>
        <v>8323.3</v>
      </c>
      <c r="D24" s="7">
        <f>D25+D28</f>
        <v>13637.7</v>
      </c>
      <c r="E24" s="7">
        <f t="shared" si="0"/>
        <v>163.8496750087105</v>
      </c>
      <c r="F24" s="7">
        <f>F25+F28</f>
        <v>13065.199999999999</v>
      </c>
      <c r="G24" s="7">
        <f t="shared" si="1"/>
        <v>572.5000000000018</v>
      </c>
      <c r="H24" s="17">
        <v>154.3</v>
      </c>
    </row>
    <row r="25" spans="1:8" ht="25.5">
      <c r="A25" s="30" t="s">
        <v>77</v>
      </c>
      <c r="B25" s="49">
        <v>11105</v>
      </c>
      <c r="C25" s="1">
        <f>C26+C27</f>
        <v>7823.3</v>
      </c>
      <c r="D25" s="1">
        <f>D26+D27</f>
        <v>13618.6</v>
      </c>
      <c r="E25" s="8">
        <f t="shared" si="0"/>
        <v>174.0774353533675</v>
      </c>
      <c r="F25" s="1">
        <f>F26+F27</f>
        <v>12460.599999999999</v>
      </c>
      <c r="G25" s="1">
        <f t="shared" si="1"/>
        <v>1158.0000000000018</v>
      </c>
      <c r="H25" s="18">
        <v>160.5</v>
      </c>
    </row>
    <row r="26" spans="1:8" s="33" customFormat="1" ht="25.5">
      <c r="A26" s="32" t="s">
        <v>78</v>
      </c>
      <c r="B26" s="51">
        <v>11105</v>
      </c>
      <c r="C26" s="8">
        <v>6200</v>
      </c>
      <c r="D26" s="8">
        <v>11110.2</v>
      </c>
      <c r="E26" s="8">
        <f t="shared" si="0"/>
        <v>179.1967741935484</v>
      </c>
      <c r="F26" s="8">
        <v>10664.8</v>
      </c>
      <c r="G26" s="8">
        <f t="shared" si="1"/>
        <v>445.40000000000146</v>
      </c>
      <c r="H26" s="19">
        <v>200.7</v>
      </c>
    </row>
    <row r="27" spans="1:8" s="33" customFormat="1" ht="12.75">
      <c r="A27" s="32" t="s">
        <v>79</v>
      </c>
      <c r="B27" s="51">
        <v>11105</v>
      </c>
      <c r="C27" s="8">
        <v>1623.3</v>
      </c>
      <c r="D27" s="8">
        <v>2508.4</v>
      </c>
      <c r="E27" s="8">
        <f t="shared" si="0"/>
        <v>154.5247335674244</v>
      </c>
      <c r="F27" s="8">
        <v>1795.8</v>
      </c>
      <c r="G27" s="8">
        <f t="shared" si="1"/>
        <v>712.6000000000001</v>
      </c>
      <c r="H27" s="14">
        <v>73.3</v>
      </c>
    </row>
    <row r="28" spans="1:8" ht="12.75">
      <c r="A28" s="30" t="s">
        <v>80</v>
      </c>
      <c r="B28" s="49"/>
      <c r="C28" s="1">
        <v>500</v>
      </c>
      <c r="D28" s="1">
        <v>19.1</v>
      </c>
      <c r="E28" s="8">
        <f t="shared" si="0"/>
        <v>3.8200000000000003</v>
      </c>
      <c r="F28" s="1">
        <v>604.6</v>
      </c>
      <c r="G28" s="1">
        <f t="shared" si="1"/>
        <v>-585.5</v>
      </c>
      <c r="H28" s="5">
        <v>86.4</v>
      </c>
    </row>
    <row r="29" spans="1:8" s="29" customFormat="1" ht="27">
      <c r="A29" s="28" t="s">
        <v>81</v>
      </c>
      <c r="B29" s="48">
        <v>11200</v>
      </c>
      <c r="C29" s="7">
        <f>C30</f>
        <v>3182.1</v>
      </c>
      <c r="D29" s="7">
        <f>D30</f>
        <v>3428.7</v>
      </c>
      <c r="E29" s="7">
        <f t="shared" si="0"/>
        <v>107.74959932120298</v>
      </c>
      <c r="F29" s="7">
        <f>F30</f>
        <v>3622.9</v>
      </c>
      <c r="G29" s="7">
        <f t="shared" si="1"/>
        <v>-194.20000000000027</v>
      </c>
      <c r="H29" s="17">
        <v>100.1</v>
      </c>
    </row>
    <row r="30" spans="1:8" ht="25.5">
      <c r="A30" s="30" t="s">
        <v>82</v>
      </c>
      <c r="B30" s="49">
        <v>11201</v>
      </c>
      <c r="C30" s="1">
        <v>3182.1</v>
      </c>
      <c r="D30" s="1">
        <v>3428.7</v>
      </c>
      <c r="E30" s="1">
        <f t="shared" si="0"/>
        <v>107.74959932120298</v>
      </c>
      <c r="F30" s="1">
        <v>3622.9</v>
      </c>
      <c r="G30" s="1">
        <f t="shared" si="1"/>
        <v>-194.20000000000027</v>
      </c>
      <c r="H30" s="18">
        <v>100.1</v>
      </c>
    </row>
    <row r="31" spans="1:8" ht="25.5">
      <c r="A31" s="62" t="s">
        <v>143</v>
      </c>
      <c r="B31" s="63">
        <v>11300</v>
      </c>
      <c r="C31" s="6"/>
      <c r="D31" s="6">
        <f>D32</f>
        <v>13.9</v>
      </c>
      <c r="E31" s="6"/>
      <c r="F31" s="6">
        <f>F32</f>
        <v>1898.9</v>
      </c>
      <c r="G31" s="6">
        <f>D31-F31</f>
        <v>-1885</v>
      </c>
      <c r="H31" s="64">
        <v>106.1</v>
      </c>
    </row>
    <row r="32" spans="1:8" ht="25.5">
      <c r="A32" s="30" t="s">
        <v>144</v>
      </c>
      <c r="B32" s="49">
        <v>11302</v>
      </c>
      <c r="C32" s="1"/>
      <c r="D32" s="1">
        <v>13.9</v>
      </c>
      <c r="E32" s="1"/>
      <c r="F32" s="1">
        <v>1898.9</v>
      </c>
      <c r="G32" s="1">
        <f>D32-F32</f>
        <v>-1885</v>
      </c>
      <c r="H32" s="18">
        <v>106.1</v>
      </c>
    </row>
    <row r="33" spans="1:8" s="29" customFormat="1" ht="27">
      <c r="A33" s="28" t="s">
        <v>83</v>
      </c>
      <c r="B33" s="48">
        <v>11400</v>
      </c>
      <c r="C33" s="7">
        <f>C34+C35+C36</f>
        <v>11939.9</v>
      </c>
      <c r="D33" s="7">
        <f>D34+D35+D36</f>
        <v>17633.1</v>
      </c>
      <c r="E33" s="7">
        <f t="shared" si="0"/>
        <v>147.68214139146895</v>
      </c>
      <c r="F33" s="7">
        <f>F34+F35+F36</f>
        <v>15543.800000000001</v>
      </c>
      <c r="G33" s="7">
        <f>G34+G35+G36</f>
        <v>2089.2999999999984</v>
      </c>
      <c r="H33" s="17">
        <v>251.3</v>
      </c>
    </row>
    <row r="34" spans="1:8" ht="25.5">
      <c r="A34" s="30" t="s">
        <v>84</v>
      </c>
      <c r="B34" s="49">
        <v>11402</v>
      </c>
      <c r="C34" s="1">
        <v>1015.4</v>
      </c>
      <c r="D34" s="1">
        <v>967.3</v>
      </c>
      <c r="E34" s="1">
        <f t="shared" si="0"/>
        <v>95.26295056135513</v>
      </c>
      <c r="F34" s="1">
        <v>5796.6</v>
      </c>
      <c r="G34" s="1">
        <f>D34-F34</f>
        <v>-4829.3</v>
      </c>
      <c r="H34" s="18">
        <v>182</v>
      </c>
    </row>
    <row r="35" spans="1:8" ht="25.5">
      <c r="A35" s="30" t="s">
        <v>145</v>
      </c>
      <c r="B35" s="49">
        <v>11406</v>
      </c>
      <c r="C35" s="1">
        <v>7765</v>
      </c>
      <c r="D35" s="1">
        <v>13506.3</v>
      </c>
      <c r="E35" s="1">
        <f>D35/C35*100</f>
        <v>173.9381841596909</v>
      </c>
      <c r="F35" s="1">
        <v>9747.2</v>
      </c>
      <c r="G35" s="1">
        <f t="shared" si="1"/>
        <v>3759.0999999999985</v>
      </c>
      <c r="H35" s="18">
        <v>324.9</v>
      </c>
    </row>
    <row r="36" spans="1:8" ht="25.5">
      <c r="A36" s="30" t="s">
        <v>139</v>
      </c>
      <c r="B36" s="49">
        <v>11406</v>
      </c>
      <c r="C36" s="1">
        <v>3159.5</v>
      </c>
      <c r="D36" s="1">
        <v>3159.5</v>
      </c>
      <c r="E36" s="1">
        <f t="shared" si="0"/>
        <v>100</v>
      </c>
      <c r="F36" s="1"/>
      <c r="G36" s="1">
        <f>D36-F36</f>
        <v>3159.5</v>
      </c>
      <c r="H36" s="18"/>
    </row>
    <row r="37" spans="1:8" s="29" customFormat="1" ht="27">
      <c r="A37" s="28" t="s">
        <v>85</v>
      </c>
      <c r="B37" s="48">
        <v>11600</v>
      </c>
      <c r="C37" s="7">
        <v>3893</v>
      </c>
      <c r="D37" s="7">
        <v>4118</v>
      </c>
      <c r="E37" s="7">
        <f t="shared" si="0"/>
        <v>105.77960441818648</v>
      </c>
      <c r="F37" s="7">
        <v>4159.8</v>
      </c>
      <c r="G37" s="7">
        <f t="shared" si="1"/>
        <v>-41.80000000000018</v>
      </c>
      <c r="H37" s="17">
        <v>84.3</v>
      </c>
    </row>
    <row r="38" spans="1:8" s="29" customFormat="1" ht="27">
      <c r="A38" s="28" t="s">
        <v>86</v>
      </c>
      <c r="B38" s="48">
        <v>11700</v>
      </c>
      <c r="C38" s="7"/>
      <c r="D38" s="7">
        <v>11.3</v>
      </c>
      <c r="E38" s="6"/>
      <c r="F38" s="7">
        <v>9.3</v>
      </c>
      <c r="G38" s="7">
        <f t="shared" si="1"/>
        <v>2</v>
      </c>
      <c r="H38" s="17"/>
    </row>
    <row r="39" spans="1:8" s="25" customFormat="1" ht="12.75">
      <c r="A39" s="24" t="s">
        <v>88</v>
      </c>
      <c r="B39" s="46">
        <v>20000</v>
      </c>
      <c r="C39" s="9">
        <f>C40+C46</f>
        <v>405988.9</v>
      </c>
      <c r="D39" s="9">
        <f>D40+D46+D45</f>
        <v>403572.8</v>
      </c>
      <c r="E39" s="9">
        <f>D39/C39*100</f>
        <v>99.40488520745271</v>
      </c>
      <c r="F39" s="9">
        <f>F40+F45+F46</f>
        <v>367590.80000000005</v>
      </c>
      <c r="G39" s="9">
        <f t="shared" si="1"/>
        <v>35981.99999999994</v>
      </c>
      <c r="H39" s="20">
        <v>99.6</v>
      </c>
    </row>
    <row r="40" spans="1:8" ht="25.5">
      <c r="A40" s="30" t="s">
        <v>91</v>
      </c>
      <c r="B40" s="49">
        <v>20200</v>
      </c>
      <c r="C40" s="1">
        <f>C41+C42+C43+C44+C45</f>
        <v>406326.2</v>
      </c>
      <c r="D40" s="1">
        <f>D41+D42+D43+D44</f>
        <v>403910.1</v>
      </c>
      <c r="E40" s="1">
        <f t="shared" si="0"/>
        <v>99.40537922486908</v>
      </c>
      <c r="F40" s="1">
        <f>F41+F42+F43+F44</f>
        <v>370575.4</v>
      </c>
      <c r="G40" s="1">
        <f t="shared" si="1"/>
        <v>33334.69999999995</v>
      </c>
      <c r="H40" s="18">
        <v>73.5</v>
      </c>
    </row>
    <row r="41" spans="1:8" ht="12.75">
      <c r="A41" s="30" t="s">
        <v>146</v>
      </c>
      <c r="B41" s="49">
        <v>20201</v>
      </c>
      <c r="C41" s="1">
        <v>37532</v>
      </c>
      <c r="D41" s="1">
        <v>37532</v>
      </c>
      <c r="E41" s="1">
        <f>D41/C41*100</f>
        <v>100</v>
      </c>
      <c r="F41" s="1">
        <v>56639</v>
      </c>
      <c r="G41" s="1">
        <f>D41-F41</f>
        <v>-19107</v>
      </c>
      <c r="H41" s="18">
        <v>100</v>
      </c>
    </row>
    <row r="42" spans="1:8" ht="12.75">
      <c r="A42" s="30" t="s">
        <v>140</v>
      </c>
      <c r="B42" s="49">
        <v>20202</v>
      </c>
      <c r="C42" s="1">
        <v>77713</v>
      </c>
      <c r="D42" s="1">
        <v>75344.9</v>
      </c>
      <c r="E42" s="1">
        <f>D42/C42*100</f>
        <v>96.95276208613744</v>
      </c>
      <c r="F42" s="1">
        <v>97765.6</v>
      </c>
      <c r="G42" s="1">
        <f>D42-F42</f>
        <v>-22420.70000000001</v>
      </c>
      <c r="H42" s="18">
        <v>98.5</v>
      </c>
    </row>
    <row r="43" spans="1:8" ht="12.75">
      <c r="A43" s="30" t="s">
        <v>141</v>
      </c>
      <c r="B43" s="49">
        <v>20203</v>
      </c>
      <c r="C43" s="1">
        <v>290304.8</v>
      </c>
      <c r="D43" s="1">
        <v>290259.7</v>
      </c>
      <c r="E43" s="1">
        <f>D43/C43*100</f>
        <v>99.98446460409887</v>
      </c>
      <c r="F43" s="1">
        <v>215370.1</v>
      </c>
      <c r="G43" s="1">
        <f>D43-F43</f>
        <v>74889.6</v>
      </c>
      <c r="H43" s="18">
        <v>100</v>
      </c>
    </row>
    <row r="44" spans="1:8" ht="12.75">
      <c r="A44" s="30" t="s">
        <v>147</v>
      </c>
      <c r="B44" s="49">
        <v>20204</v>
      </c>
      <c r="C44" s="1">
        <v>776.4</v>
      </c>
      <c r="D44" s="1">
        <v>773.5</v>
      </c>
      <c r="E44" s="1">
        <f>D44/C44*100</f>
        <v>99.62648119526017</v>
      </c>
      <c r="F44" s="1">
        <v>800.7</v>
      </c>
      <c r="G44" s="1">
        <f>D44-F44</f>
        <v>-27.200000000000045</v>
      </c>
      <c r="H44" s="18">
        <v>98.2</v>
      </c>
    </row>
    <row r="45" spans="1:8" ht="12.75">
      <c r="A45" s="30" t="s">
        <v>119</v>
      </c>
      <c r="B45" s="49">
        <v>20700</v>
      </c>
      <c r="C45" s="1"/>
      <c r="D45" s="1"/>
      <c r="E45" s="1"/>
      <c r="F45" s="1">
        <v>5.5</v>
      </c>
      <c r="G45" s="1">
        <f>D45-F45</f>
        <v>-5.5</v>
      </c>
      <c r="H45" s="18" t="s">
        <v>148</v>
      </c>
    </row>
    <row r="46" spans="1:8" ht="12.75">
      <c r="A46" s="30" t="s">
        <v>87</v>
      </c>
      <c r="B46" s="49">
        <v>21900</v>
      </c>
      <c r="C46" s="1">
        <v>-337.3</v>
      </c>
      <c r="D46" s="1">
        <v>-337.3</v>
      </c>
      <c r="E46" s="1">
        <v>100</v>
      </c>
      <c r="F46" s="1">
        <v>-2990.1</v>
      </c>
      <c r="G46" s="1">
        <f t="shared" si="1"/>
        <v>2652.7999999999997</v>
      </c>
      <c r="H46" s="18">
        <v>100</v>
      </c>
    </row>
    <row r="47" spans="1:8" s="35" customFormat="1" ht="12.75">
      <c r="A47" s="34" t="s">
        <v>89</v>
      </c>
      <c r="B47" s="52">
        <v>85000</v>
      </c>
      <c r="C47" s="4">
        <f>C3+C39</f>
        <v>600156.2</v>
      </c>
      <c r="D47" s="4">
        <f>D3+D39</f>
        <v>601932.8</v>
      </c>
      <c r="E47" s="4">
        <f t="shared" si="0"/>
        <v>100.2960229353625</v>
      </c>
      <c r="F47" s="4">
        <f>F3+F39</f>
        <v>592847.1000000001</v>
      </c>
      <c r="G47" s="4">
        <f t="shared" si="1"/>
        <v>9085.699999999953</v>
      </c>
      <c r="H47" s="15">
        <v>102.3</v>
      </c>
    </row>
    <row r="48" spans="1:8" ht="12.75">
      <c r="A48" s="36" t="s">
        <v>2</v>
      </c>
      <c r="B48" s="53"/>
      <c r="C48" s="37"/>
      <c r="D48" s="37"/>
      <c r="E48" s="37"/>
      <c r="F48" s="1"/>
      <c r="G48" s="1"/>
      <c r="H48" s="5"/>
    </row>
    <row r="49" spans="1:8" ht="12.75">
      <c r="A49" s="65" t="s">
        <v>3</v>
      </c>
      <c r="B49" s="66" t="s">
        <v>4</v>
      </c>
      <c r="C49" s="67">
        <f>SUM(C50:C55)</f>
        <v>48738.8</v>
      </c>
      <c r="D49" s="67">
        <f>SUM(D50:D55)</f>
        <v>48463</v>
      </c>
      <c r="E49" s="67">
        <f>D49/C49*100</f>
        <v>99.43412640442521</v>
      </c>
      <c r="F49" s="67">
        <v>45150.6</v>
      </c>
      <c r="G49" s="67">
        <f aca="true" t="shared" si="2" ref="G49:G95">SUM(D49-F49)</f>
        <v>3312.4000000000015</v>
      </c>
      <c r="H49" s="68">
        <v>99.2</v>
      </c>
    </row>
    <row r="50" spans="1:8" ht="51">
      <c r="A50" s="38" t="s">
        <v>5</v>
      </c>
      <c r="B50" s="54" t="s">
        <v>6</v>
      </c>
      <c r="C50" s="2">
        <v>3955</v>
      </c>
      <c r="D50" s="2">
        <v>3937.2</v>
      </c>
      <c r="E50" s="2">
        <f>D50/C50*100</f>
        <v>99.54993678887483</v>
      </c>
      <c r="F50" s="2">
        <v>3620.2</v>
      </c>
      <c r="G50" s="2">
        <f t="shared" si="2"/>
        <v>317</v>
      </c>
      <c r="H50" s="5">
        <v>99.7</v>
      </c>
    </row>
    <row r="51" spans="1:8" ht="51">
      <c r="A51" s="38" t="s">
        <v>7</v>
      </c>
      <c r="B51" s="54" t="s">
        <v>8</v>
      </c>
      <c r="C51" s="2">
        <v>23760.4</v>
      </c>
      <c r="D51" s="2">
        <v>23617.6</v>
      </c>
      <c r="E51" s="2">
        <f>D51/C51*100</f>
        <v>99.39900001683472</v>
      </c>
      <c r="F51" s="2">
        <v>23074.3</v>
      </c>
      <c r="G51" s="2">
        <f t="shared" si="2"/>
        <v>543.2999999999993</v>
      </c>
      <c r="H51" s="5">
        <v>99.3</v>
      </c>
    </row>
    <row r="52" spans="1:8" ht="12.75">
      <c r="A52" s="38" t="s">
        <v>9</v>
      </c>
      <c r="B52" s="54" t="s">
        <v>120</v>
      </c>
      <c r="C52" s="2"/>
      <c r="D52" s="2"/>
      <c r="E52" s="2"/>
      <c r="F52" s="2">
        <v>0</v>
      </c>
      <c r="G52" s="2">
        <f t="shared" si="2"/>
        <v>0</v>
      </c>
      <c r="H52" s="5"/>
    </row>
    <row r="53" spans="1:8" ht="38.25">
      <c r="A53" s="38" t="s">
        <v>10</v>
      </c>
      <c r="B53" s="54" t="s">
        <v>11</v>
      </c>
      <c r="C53" s="2">
        <v>8132.6</v>
      </c>
      <c r="D53" s="2">
        <v>8111.1</v>
      </c>
      <c r="E53" s="2">
        <f>D53/C53*100</f>
        <v>99.735631901237</v>
      </c>
      <c r="F53" s="2">
        <v>7736.3</v>
      </c>
      <c r="G53" s="2">
        <f t="shared" si="2"/>
        <v>374.8000000000002</v>
      </c>
      <c r="H53" s="5">
        <v>99</v>
      </c>
    </row>
    <row r="54" spans="1:8" ht="12.75">
      <c r="A54" s="38" t="s">
        <v>135</v>
      </c>
      <c r="B54" s="54">
        <v>107</v>
      </c>
      <c r="C54" s="2">
        <v>300</v>
      </c>
      <c r="D54" s="2">
        <v>300</v>
      </c>
      <c r="E54" s="2">
        <v>100</v>
      </c>
      <c r="F54" s="2"/>
      <c r="G54" s="2">
        <f t="shared" si="2"/>
        <v>300</v>
      </c>
      <c r="H54" s="5"/>
    </row>
    <row r="55" spans="1:8" ht="12.75">
      <c r="A55" s="38" t="s">
        <v>12</v>
      </c>
      <c r="B55" s="55" t="s">
        <v>93</v>
      </c>
      <c r="C55" s="2">
        <v>12590.8</v>
      </c>
      <c r="D55" s="2">
        <v>12497.1</v>
      </c>
      <c r="E55" s="2">
        <f>D55/C55*100</f>
        <v>99.25580582647649</v>
      </c>
      <c r="F55" s="2">
        <v>10719.8</v>
      </c>
      <c r="G55" s="2">
        <f t="shared" si="2"/>
        <v>1777.300000000001</v>
      </c>
      <c r="H55" s="5">
        <v>99</v>
      </c>
    </row>
    <row r="56" spans="1:8" ht="12.75">
      <c r="A56" s="65" t="s">
        <v>94</v>
      </c>
      <c r="B56" s="69" t="s">
        <v>95</v>
      </c>
      <c r="C56" s="67"/>
      <c r="D56" s="67"/>
      <c r="E56" s="67"/>
      <c r="F56" s="67">
        <v>0</v>
      </c>
      <c r="G56" s="67">
        <f t="shared" si="2"/>
        <v>0</v>
      </c>
      <c r="H56" s="68"/>
    </row>
    <row r="57" spans="1:8" ht="12.75">
      <c r="A57" s="38" t="s">
        <v>96</v>
      </c>
      <c r="B57" s="55" t="s">
        <v>97</v>
      </c>
      <c r="C57" s="2"/>
      <c r="D57" s="2"/>
      <c r="E57" s="2"/>
      <c r="F57" s="2">
        <v>0</v>
      </c>
      <c r="G57" s="2">
        <f t="shared" si="2"/>
        <v>0</v>
      </c>
      <c r="H57" s="5"/>
    </row>
    <row r="58" spans="1:8" ht="25.5">
      <c r="A58" s="65" t="s">
        <v>13</v>
      </c>
      <c r="B58" s="66" t="s">
        <v>14</v>
      </c>
      <c r="C58" s="67">
        <v>369.1</v>
      </c>
      <c r="D58" s="67">
        <v>350.9</v>
      </c>
      <c r="E58" s="67">
        <f>D58/C58*100</f>
        <v>95.06908696830126</v>
      </c>
      <c r="F58" s="67">
        <v>119.9</v>
      </c>
      <c r="G58" s="67">
        <f t="shared" si="2"/>
        <v>230.99999999999997</v>
      </c>
      <c r="H58" s="68">
        <v>87.8</v>
      </c>
    </row>
    <row r="59" spans="1:8" ht="38.25">
      <c r="A59" s="38" t="s">
        <v>98</v>
      </c>
      <c r="B59" s="55" t="s">
        <v>15</v>
      </c>
      <c r="C59" s="2">
        <v>369.1</v>
      </c>
      <c r="D59" s="2">
        <v>350.9</v>
      </c>
      <c r="E59" s="2">
        <f>D59/C59*100</f>
        <v>95.06908696830126</v>
      </c>
      <c r="F59" s="2">
        <v>119.9</v>
      </c>
      <c r="G59" s="2">
        <f t="shared" si="2"/>
        <v>230.99999999999997</v>
      </c>
      <c r="H59" s="5">
        <v>87.8</v>
      </c>
    </row>
    <row r="60" spans="1:8" ht="12.75">
      <c r="A60" s="65" t="s">
        <v>16</v>
      </c>
      <c r="B60" s="66" t="s">
        <v>17</v>
      </c>
      <c r="C60" s="67">
        <f>SUM(C61:C66)</f>
        <v>8351</v>
      </c>
      <c r="D60" s="67">
        <f>SUM(D61:D66)</f>
        <v>8149.6</v>
      </c>
      <c r="E60" s="67">
        <f>D60/C60*100</f>
        <v>97.58831277691294</v>
      </c>
      <c r="F60" s="67">
        <f>SUM(F61:F66)</f>
        <v>13102.8</v>
      </c>
      <c r="G60" s="67">
        <f t="shared" si="2"/>
        <v>-4953.199999999999</v>
      </c>
      <c r="H60" s="68">
        <v>98.9</v>
      </c>
    </row>
    <row r="61" spans="1:8" ht="12.75">
      <c r="A61" s="38" t="s">
        <v>18</v>
      </c>
      <c r="B61" s="54" t="s">
        <v>19</v>
      </c>
      <c r="C61" s="2">
        <v>1976.3</v>
      </c>
      <c r="D61" s="2">
        <v>1976.3</v>
      </c>
      <c r="E61" s="2">
        <f>D61/C61*100</f>
        <v>100</v>
      </c>
      <c r="F61" s="2">
        <v>4150</v>
      </c>
      <c r="G61" s="2">
        <f t="shared" si="2"/>
        <v>-2173.7</v>
      </c>
      <c r="H61" s="5">
        <v>100</v>
      </c>
    </row>
    <row r="62" spans="1:8" ht="12.75">
      <c r="A62" s="38" t="s">
        <v>20</v>
      </c>
      <c r="B62" s="54" t="s">
        <v>21</v>
      </c>
      <c r="C62" s="2"/>
      <c r="D62" s="2"/>
      <c r="E62" s="2"/>
      <c r="F62" s="2">
        <v>0</v>
      </c>
      <c r="G62" s="2">
        <f t="shared" si="2"/>
        <v>0</v>
      </c>
      <c r="H62" s="5"/>
    </row>
    <row r="63" spans="1:8" ht="12.75">
      <c r="A63" s="38" t="s">
        <v>22</v>
      </c>
      <c r="B63" s="54" t="s">
        <v>23</v>
      </c>
      <c r="C63" s="2">
        <v>5012.2</v>
      </c>
      <c r="D63" s="2">
        <v>4956.8</v>
      </c>
      <c r="E63" s="2">
        <f>D63/C63*100</f>
        <v>98.8946969394677</v>
      </c>
      <c r="F63" s="2">
        <v>6676.1</v>
      </c>
      <c r="G63" s="2">
        <f t="shared" si="2"/>
        <v>-1719.3000000000002</v>
      </c>
      <c r="H63" s="5">
        <v>98.6</v>
      </c>
    </row>
    <row r="64" spans="1:8" ht="12.75">
      <c r="A64" s="38" t="s">
        <v>58</v>
      </c>
      <c r="B64" s="55" t="s">
        <v>59</v>
      </c>
      <c r="C64" s="2">
        <v>949.3</v>
      </c>
      <c r="D64" s="2">
        <v>812.4</v>
      </c>
      <c r="E64" s="2">
        <f>D64/C64*100</f>
        <v>85.57884757189508</v>
      </c>
      <c r="F64" s="2">
        <v>1727.3</v>
      </c>
      <c r="G64" s="2">
        <f t="shared" si="2"/>
        <v>-914.9</v>
      </c>
      <c r="H64" s="5">
        <v>96.7</v>
      </c>
    </row>
    <row r="65" spans="1:8" ht="12.75">
      <c r="A65" s="38" t="s">
        <v>123</v>
      </c>
      <c r="B65" s="55" t="s">
        <v>125</v>
      </c>
      <c r="C65" s="2"/>
      <c r="D65" s="2"/>
      <c r="E65" s="2"/>
      <c r="F65" s="2">
        <v>71.3</v>
      </c>
      <c r="G65" s="2">
        <f t="shared" si="2"/>
        <v>-71.3</v>
      </c>
      <c r="H65" s="5">
        <v>100</v>
      </c>
    </row>
    <row r="66" spans="1:8" ht="12.75">
      <c r="A66" s="38" t="s">
        <v>24</v>
      </c>
      <c r="B66" s="54" t="s">
        <v>25</v>
      </c>
      <c r="C66" s="2">
        <v>413.2</v>
      </c>
      <c r="D66" s="2">
        <v>404.1</v>
      </c>
      <c r="E66" s="2">
        <f>D66/C66*100</f>
        <v>97.79767666989352</v>
      </c>
      <c r="F66" s="2">
        <v>478.1</v>
      </c>
      <c r="G66" s="2">
        <f t="shared" si="2"/>
        <v>-74</v>
      </c>
      <c r="H66" s="5">
        <v>100</v>
      </c>
    </row>
    <row r="67" spans="1:8" ht="12.75">
      <c r="A67" s="65" t="s">
        <v>26</v>
      </c>
      <c r="B67" s="66" t="s">
        <v>27</v>
      </c>
      <c r="C67" s="67">
        <f>SUM(C68+C69)</f>
        <v>3402</v>
      </c>
      <c r="D67" s="67">
        <f>SUM(D68+D69)</f>
        <v>3247</v>
      </c>
      <c r="E67" s="67">
        <f>D67/C67*100</f>
        <v>95.44385655496767</v>
      </c>
      <c r="F67" s="67">
        <f>SUM(F68+F69)</f>
        <v>3674</v>
      </c>
      <c r="G67" s="67">
        <f t="shared" si="2"/>
        <v>-427</v>
      </c>
      <c r="H67" s="68">
        <v>67.5</v>
      </c>
    </row>
    <row r="68" spans="1:8" ht="12.75">
      <c r="A68" s="38" t="s">
        <v>28</v>
      </c>
      <c r="B68" s="54" t="s">
        <v>29</v>
      </c>
      <c r="C68" s="2">
        <v>3402</v>
      </c>
      <c r="D68" s="2">
        <v>3247</v>
      </c>
      <c r="E68" s="2">
        <f>D68/C68*100</f>
        <v>95.44385655496767</v>
      </c>
      <c r="F68" s="2">
        <v>3674</v>
      </c>
      <c r="G68" s="2">
        <f t="shared" si="2"/>
        <v>-427</v>
      </c>
      <c r="H68" s="5">
        <v>67.5</v>
      </c>
    </row>
    <row r="69" spans="1:8" ht="12.75">
      <c r="A69" s="38" t="s">
        <v>60</v>
      </c>
      <c r="B69" s="54" t="s">
        <v>61</v>
      </c>
      <c r="C69" s="2"/>
      <c r="D69" s="2"/>
      <c r="E69" s="2"/>
      <c r="F69" s="2">
        <v>0</v>
      </c>
      <c r="G69" s="2">
        <f t="shared" si="2"/>
        <v>0</v>
      </c>
      <c r="H69" s="5"/>
    </row>
    <row r="70" spans="1:8" s="60" customFormat="1" ht="12.75">
      <c r="A70" s="65" t="s">
        <v>128</v>
      </c>
      <c r="B70" s="70" t="s">
        <v>126</v>
      </c>
      <c r="C70" s="67">
        <v>118.7</v>
      </c>
      <c r="D70" s="67">
        <v>118.7</v>
      </c>
      <c r="E70" s="67">
        <f aca="true" t="shared" si="3" ref="E70:E93">D70/C70*100</f>
        <v>100</v>
      </c>
      <c r="F70" s="67">
        <v>236.7</v>
      </c>
      <c r="G70" s="67">
        <f t="shared" si="2"/>
        <v>-117.99999999999999</v>
      </c>
      <c r="H70" s="68">
        <v>91</v>
      </c>
    </row>
    <row r="71" spans="1:8" ht="25.5">
      <c r="A71" s="38" t="s">
        <v>129</v>
      </c>
      <c r="B71" s="59" t="s">
        <v>127</v>
      </c>
      <c r="C71" s="2">
        <v>118.7</v>
      </c>
      <c r="D71" s="2">
        <v>118.7</v>
      </c>
      <c r="E71" s="2">
        <f t="shared" si="3"/>
        <v>100</v>
      </c>
      <c r="F71" s="2">
        <v>236.7</v>
      </c>
      <c r="G71" s="2">
        <f t="shared" si="2"/>
        <v>-117.99999999999999</v>
      </c>
      <c r="H71" s="5">
        <v>91</v>
      </c>
    </row>
    <row r="72" spans="1:8" ht="12.75">
      <c r="A72" s="65" t="s">
        <v>30</v>
      </c>
      <c r="B72" s="66" t="s">
        <v>31</v>
      </c>
      <c r="C72" s="67">
        <f>SUM(C73:C77)</f>
        <v>453256.60000000003</v>
      </c>
      <c r="D72" s="67">
        <f>SUM(D73:D77)</f>
        <v>450751.10000000003</v>
      </c>
      <c r="E72" s="67">
        <f t="shared" si="3"/>
        <v>99.44722261076838</v>
      </c>
      <c r="F72" s="67">
        <f>SUM(F73:F77)</f>
        <v>417856.99999999994</v>
      </c>
      <c r="G72" s="67">
        <f t="shared" si="2"/>
        <v>32894.10000000009</v>
      </c>
      <c r="H72" s="68">
        <v>99.1</v>
      </c>
    </row>
    <row r="73" spans="1:8" ht="12.75">
      <c r="A73" s="38" t="s">
        <v>32</v>
      </c>
      <c r="B73" s="54" t="s">
        <v>33</v>
      </c>
      <c r="C73" s="2">
        <v>120136.9</v>
      </c>
      <c r="D73" s="2">
        <v>119199.6</v>
      </c>
      <c r="E73" s="2">
        <f t="shared" si="3"/>
        <v>99.21980673714738</v>
      </c>
      <c r="F73" s="2">
        <v>99507.6</v>
      </c>
      <c r="G73" s="2">
        <f t="shared" si="2"/>
        <v>19692</v>
      </c>
      <c r="H73" s="5">
        <v>99.5</v>
      </c>
    </row>
    <row r="74" spans="1:8" ht="12.75">
      <c r="A74" s="38" t="s">
        <v>34</v>
      </c>
      <c r="B74" s="54" t="s">
        <v>35</v>
      </c>
      <c r="C74" s="2">
        <v>316684</v>
      </c>
      <c r="D74" s="2">
        <v>315151.9</v>
      </c>
      <c r="E74" s="2">
        <f t="shared" si="3"/>
        <v>99.51620542875548</v>
      </c>
      <c r="F74" s="2">
        <v>297473.1</v>
      </c>
      <c r="G74" s="2">
        <f t="shared" si="2"/>
        <v>17678.800000000047</v>
      </c>
      <c r="H74" s="5">
        <v>98.9</v>
      </c>
    </row>
    <row r="75" spans="1:8" ht="25.5">
      <c r="A75" s="38" t="s">
        <v>99</v>
      </c>
      <c r="B75" s="54" t="s">
        <v>100</v>
      </c>
      <c r="C75" s="2">
        <v>60.9</v>
      </c>
      <c r="D75" s="2">
        <v>60.9</v>
      </c>
      <c r="E75" s="2">
        <f t="shared" si="3"/>
        <v>100</v>
      </c>
      <c r="F75" s="2">
        <v>114.5</v>
      </c>
      <c r="G75" s="2">
        <f t="shared" si="2"/>
        <v>-53.6</v>
      </c>
      <c r="H75" s="5">
        <v>100</v>
      </c>
    </row>
    <row r="76" spans="1:8" ht="12.75">
      <c r="A76" s="38" t="s">
        <v>36</v>
      </c>
      <c r="B76" s="54" t="s">
        <v>37</v>
      </c>
      <c r="C76" s="2">
        <v>1467.8</v>
      </c>
      <c r="D76" s="2">
        <v>1437.8</v>
      </c>
      <c r="E76" s="2">
        <f t="shared" si="3"/>
        <v>97.95612481264477</v>
      </c>
      <c r="F76" s="2">
        <v>5041.2</v>
      </c>
      <c r="G76" s="2">
        <f t="shared" si="2"/>
        <v>-3603.3999999999996</v>
      </c>
      <c r="H76" s="5">
        <v>97.6</v>
      </c>
    </row>
    <row r="77" spans="1:8" ht="12.75">
      <c r="A77" s="38" t="s">
        <v>38</v>
      </c>
      <c r="B77" s="55" t="s">
        <v>39</v>
      </c>
      <c r="C77" s="2">
        <v>14907</v>
      </c>
      <c r="D77" s="2">
        <v>14900.9</v>
      </c>
      <c r="E77" s="2">
        <f t="shared" si="3"/>
        <v>99.95907962702087</v>
      </c>
      <c r="F77" s="2">
        <v>15720.6</v>
      </c>
      <c r="G77" s="2">
        <f t="shared" si="2"/>
        <v>-819.7000000000007</v>
      </c>
      <c r="H77" s="5">
        <v>99.1</v>
      </c>
    </row>
    <row r="78" spans="1:8" ht="12.75">
      <c r="A78" s="65" t="s">
        <v>101</v>
      </c>
      <c r="B78" s="66" t="s">
        <v>40</v>
      </c>
      <c r="C78" s="67">
        <f>SUM(C79:C80)</f>
        <v>39337.5</v>
      </c>
      <c r="D78" s="67">
        <f>SUM(D79:D80)</f>
        <v>39290.6</v>
      </c>
      <c r="E78" s="67">
        <f t="shared" si="3"/>
        <v>99.88077534159517</v>
      </c>
      <c r="F78" s="67">
        <f>SUM(F79:F80)</f>
        <v>39512.399999999994</v>
      </c>
      <c r="G78" s="67">
        <f t="shared" si="2"/>
        <v>-221.79999999999563</v>
      </c>
      <c r="H78" s="68">
        <v>99.7</v>
      </c>
    </row>
    <row r="79" spans="1:8" ht="12.75">
      <c r="A79" s="38" t="s">
        <v>41</v>
      </c>
      <c r="B79" s="54" t="s">
        <v>42</v>
      </c>
      <c r="C79" s="2">
        <v>30471.4</v>
      </c>
      <c r="D79" s="2">
        <v>30440.6</v>
      </c>
      <c r="E79" s="2">
        <f t="shared" si="3"/>
        <v>99.89892161174083</v>
      </c>
      <c r="F79" s="2">
        <v>38047.7</v>
      </c>
      <c r="G79" s="2">
        <f t="shared" si="2"/>
        <v>-7607.0999999999985</v>
      </c>
      <c r="H79" s="5">
        <v>99.7</v>
      </c>
    </row>
    <row r="80" spans="1:8" ht="25.5">
      <c r="A80" s="38" t="s">
        <v>102</v>
      </c>
      <c r="B80" s="55" t="s">
        <v>44</v>
      </c>
      <c r="C80" s="2">
        <v>8866.1</v>
      </c>
      <c r="D80" s="2">
        <v>8850</v>
      </c>
      <c r="E80" s="2">
        <f t="shared" si="3"/>
        <v>99.8184094472203</v>
      </c>
      <c r="F80" s="2">
        <v>1464.7</v>
      </c>
      <c r="G80" s="2">
        <f t="shared" si="2"/>
        <v>7385.3</v>
      </c>
      <c r="H80" s="5">
        <v>99.3</v>
      </c>
    </row>
    <row r="81" spans="1:8" ht="12.75">
      <c r="A81" s="65" t="s">
        <v>45</v>
      </c>
      <c r="B81" s="66" t="s">
        <v>46</v>
      </c>
      <c r="C81" s="67">
        <f>SUM(C82:C85)</f>
        <v>35001.700000000004</v>
      </c>
      <c r="D81" s="67">
        <f>SUM(D82:D85)</f>
        <v>33080.9</v>
      </c>
      <c r="E81" s="67">
        <f t="shared" si="3"/>
        <v>94.51226654705343</v>
      </c>
      <c r="F81" s="67">
        <f>SUM(F82:F85)</f>
        <v>24714.4</v>
      </c>
      <c r="G81" s="67">
        <f t="shared" si="2"/>
        <v>8366.5</v>
      </c>
      <c r="H81" s="68">
        <v>86.8</v>
      </c>
    </row>
    <row r="82" spans="1:8" ht="12.75">
      <c r="A82" s="38" t="s">
        <v>47</v>
      </c>
      <c r="B82" s="54">
        <v>1001</v>
      </c>
      <c r="C82" s="2">
        <v>2260.5</v>
      </c>
      <c r="D82" s="2">
        <v>2260.1</v>
      </c>
      <c r="E82" s="2">
        <f t="shared" si="3"/>
        <v>99.98230479982304</v>
      </c>
      <c r="F82" s="2">
        <v>1758.1</v>
      </c>
      <c r="G82" s="2">
        <f t="shared" si="2"/>
        <v>502</v>
      </c>
      <c r="H82" s="5">
        <v>99.5</v>
      </c>
    </row>
    <row r="83" spans="1:8" ht="12.75">
      <c r="A83" s="38" t="s">
        <v>48</v>
      </c>
      <c r="B83" s="54" t="s">
        <v>49</v>
      </c>
      <c r="C83" s="2">
        <v>14341.4</v>
      </c>
      <c r="D83" s="2">
        <v>12485.5</v>
      </c>
      <c r="E83" s="2">
        <f t="shared" si="3"/>
        <v>87.0591434587976</v>
      </c>
      <c r="F83" s="2">
        <v>9121.7</v>
      </c>
      <c r="G83" s="2">
        <f t="shared" si="2"/>
        <v>3363.7999999999993</v>
      </c>
      <c r="H83" s="5">
        <v>71</v>
      </c>
    </row>
    <row r="84" spans="1:8" ht="12.75">
      <c r="A84" s="38" t="s">
        <v>50</v>
      </c>
      <c r="B84" s="54" t="s">
        <v>51</v>
      </c>
      <c r="C84" s="2">
        <v>18124.7</v>
      </c>
      <c r="D84" s="2">
        <v>18060.2</v>
      </c>
      <c r="E84" s="2">
        <f t="shared" si="3"/>
        <v>99.64413204080618</v>
      </c>
      <c r="F84" s="2">
        <v>13559.5</v>
      </c>
      <c r="G84" s="2">
        <f t="shared" si="2"/>
        <v>4500.700000000001</v>
      </c>
      <c r="H84" s="5">
        <v>99.9</v>
      </c>
    </row>
    <row r="85" spans="1:8" ht="12.75">
      <c r="A85" s="38" t="s">
        <v>52</v>
      </c>
      <c r="B85" s="54">
        <v>1006</v>
      </c>
      <c r="C85" s="2">
        <v>275.1</v>
      </c>
      <c r="D85" s="2">
        <v>275.1</v>
      </c>
      <c r="E85" s="2">
        <f t="shared" si="3"/>
        <v>100</v>
      </c>
      <c r="F85" s="2">
        <v>275.1</v>
      </c>
      <c r="G85" s="2">
        <f t="shared" si="2"/>
        <v>0</v>
      </c>
      <c r="H85" s="5">
        <v>100</v>
      </c>
    </row>
    <row r="86" spans="1:8" ht="12.75">
      <c r="A86" s="65" t="s">
        <v>103</v>
      </c>
      <c r="B86" s="69" t="s">
        <v>53</v>
      </c>
      <c r="C86" s="67">
        <v>10677.6</v>
      </c>
      <c r="D86" s="67">
        <v>10664.9</v>
      </c>
      <c r="E86" s="67">
        <f t="shared" si="3"/>
        <v>99.88105941410053</v>
      </c>
      <c r="F86" s="67">
        <v>9034.8</v>
      </c>
      <c r="G86" s="67">
        <f t="shared" si="2"/>
        <v>1630.1000000000004</v>
      </c>
      <c r="H86" s="68">
        <v>97.1</v>
      </c>
    </row>
    <row r="87" spans="1:8" ht="12.75">
      <c r="A87" s="38" t="s">
        <v>104</v>
      </c>
      <c r="B87" s="55" t="s">
        <v>54</v>
      </c>
      <c r="C87" s="2">
        <v>10677.6</v>
      </c>
      <c r="D87" s="2">
        <v>10664.9</v>
      </c>
      <c r="E87" s="2">
        <f t="shared" si="3"/>
        <v>99.88105941410053</v>
      </c>
      <c r="F87" s="2">
        <v>9034.8</v>
      </c>
      <c r="G87" s="2">
        <f t="shared" si="2"/>
        <v>1630.1000000000004</v>
      </c>
      <c r="H87" s="5">
        <v>97.1</v>
      </c>
    </row>
    <row r="88" spans="1:8" ht="12.75">
      <c r="A88" s="65" t="s">
        <v>105</v>
      </c>
      <c r="B88" s="69" t="s">
        <v>106</v>
      </c>
      <c r="C88" s="67">
        <v>758.9</v>
      </c>
      <c r="D88" s="67">
        <v>758.9</v>
      </c>
      <c r="E88" s="67">
        <f t="shared" si="3"/>
        <v>100</v>
      </c>
      <c r="F88" s="67">
        <v>1013.9</v>
      </c>
      <c r="G88" s="67">
        <f t="shared" si="2"/>
        <v>-255</v>
      </c>
      <c r="H88" s="68">
        <v>100</v>
      </c>
    </row>
    <row r="89" spans="1:8" ht="12.75">
      <c r="A89" s="38" t="s">
        <v>43</v>
      </c>
      <c r="B89" s="55" t="s">
        <v>107</v>
      </c>
      <c r="C89" s="2">
        <v>758.9</v>
      </c>
      <c r="D89" s="2">
        <v>758.9</v>
      </c>
      <c r="E89" s="2">
        <f t="shared" si="3"/>
        <v>100</v>
      </c>
      <c r="F89" s="2">
        <v>1013.9</v>
      </c>
      <c r="G89" s="2">
        <f t="shared" si="2"/>
        <v>-255</v>
      </c>
      <c r="H89" s="5">
        <v>100</v>
      </c>
    </row>
    <row r="90" spans="1:8" ht="25.5">
      <c r="A90" s="65" t="s">
        <v>57</v>
      </c>
      <c r="B90" s="69" t="s">
        <v>108</v>
      </c>
      <c r="C90" s="67">
        <v>3000</v>
      </c>
      <c r="D90" s="67">
        <v>2895.8</v>
      </c>
      <c r="E90" s="67">
        <f t="shared" si="3"/>
        <v>96.52666666666667</v>
      </c>
      <c r="F90" s="67">
        <v>3217.4</v>
      </c>
      <c r="G90" s="67">
        <f t="shared" si="2"/>
        <v>-321.5999999999999</v>
      </c>
      <c r="H90" s="68">
        <v>91.9</v>
      </c>
    </row>
    <row r="91" spans="1:8" ht="25.5">
      <c r="A91" s="38" t="s">
        <v>109</v>
      </c>
      <c r="B91" s="55" t="s">
        <v>110</v>
      </c>
      <c r="C91" s="2">
        <v>3000</v>
      </c>
      <c r="D91" s="2">
        <v>2895.8</v>
      </c>
      <c r="E91" s="2">
        <f t="shared" si="3"/>
        <v>96.52666666666667</v>
      </c>
      <c r="F91" s="2">
        <v>3217.4</v>
      </c>
      <c r="G91" s="2">
        <f t="shared" si="2"/>
        <v>-321.5999999999999</v>
      </c>
      <c r="H91" s="5">
        <v>91.9</v>
      </c>
    </row>
    <row r="92" spans="1:8" ht="38.25">
      <c r="A92" s="65" t="s">
        <v>111</v>
      </c>
      <c r="B92" s="69" t="s">
        <v>112</v>
      </c>
      <c r="C92" s="67">
        <v>30496.1</v>
      </c>
      <c r="D92" s="67">
        <v>30496.1</v>
      </c>
      <c r="E92" s="67">
        <f t="shared" si="3"/>
        <v>100</v>
      </c>
      <c r="F92" s="67">
        <v>30107.9</v>
      </c>
      <c r="G92" s="67">
        <f t="shared" si="2"/>
        <v>388.1999999999971</v>
      </c>
      <c r="H92" s="68">
        <v>100</v>
      </c>
    </row>
    <row r="93" spans="1:8" ht="38.25">
      <c r="A93" s="38" t="s">
        <v>113</v>
      </c>
      <c r="B93" s="55" t="s">
        <v>114</v>
      </c>
      <c r="C93" s="2">
        <v>30496.1</v>
      </c>
      <c r="D93" s="2">
        <v>30496.1</v>
      </c>
      <c r="E93" s="2">
        <f t="shared" si="3"/>
        <v>100</v>
      </c>
      <c r="F93" s="2">
        <v>30107.9</v>
      </c>
      <c r="G93" s="2">
        <f t="shared" si="2"/>
        <v>388.1999999999971</v>
      </c>
      <c r="H93" s="5">
        <v>100</v>
      </c>
    </row>
    <row r="94" spans="1:8" ht="12.75">
      <c r="A94" s="38" t="s">
        <v>115</v>
      </c>
      <c r="B94" s="55" t="s">
        <v>116</v>
      </c>
      <c r="C94" s="2"/>
      <c r="D94" s="2"/>
      <c r="E94" s="2"/>
      <c r="F94" s="2"/>
      <c r="G94" s="2">
        <f t="shared" si="2"/>
        <v>0</v>
      </c>
      <c r="H94" s="5"/>
    </row>
    <row r="95" spans="1:8" ht="12.75">
      <c r="A95" s="71" t="s">
        <v>55</v>
      </c>
      <c r="B95" s="72" t="s">
        <v>56</v>
      </c>
      <c r="C95" s="73">
        <f>SUM(C49+C58+C60+C67+C70+C72+C78+C81+C86+C88+C90+C92)</f>
        <v>633507.9999999999</v>
      </c>
      <c r="D95" s="73">
        <f>SUM(D49+D58+D60+D67+D70+D72+D78+D81+D86+D88+D90+D92)</f>
        <v>628267.5000000001</v>
      </c>
      <c r="E95" s="73">
        <f>D95/C95*100</f>
        <v>99.17278076993506</v>
      </c>
      <c r="F95" s="73">
        <f>SUM(F49+F58+F60+F67+F70+F72+F78+F81+F86+F88+F90+F92)</f>
        <v>587741.8</v>
      </c>
      <c r="G95" s="73">
        <f t="shared" si="2"/>
        <v>40525.70000000007</v>
      </c>
      <c r="H95" s="74">
        <v>98.2</v>
      </c>
    </row>
    <row r="96" spans="1:8" ht="25.5">
      <c r="A96" s="38" t="s">
        <v>117</v>
      </c>
      <c r="B96" s="54" t="s">
        <v>118</v>
      </c>
      <c r="C96" s="2">
        <v>-33351.8</v>
      </c>
      <c r="D96" s="2">
        <v>-26334.7</v>
      </c>
      <c r="E96" s="2"/>
      <c r="F96" s="2">
        <v>5105.3</v>
      </c>
      <c r="G96" s="2"/>
      <c r="H96" s="5"/>
    </row>
    <row r="97" spans="1:7" ht="12.75">
      <c r="A97" s="39"/>
      <c r="B97" s="56"/>
      <c r="C97" s="40"/>
      <c r="D97" s="40"/>
      <c r="E97" s="41"/>
      <c r="F97" s="42"/>
      <c r="G97" s="43"/>
    </row>
    <row r="98" spans="1:8" ht="26.25" customHeight="1">
      <c r="A98" s="39"/>
      <c r="B98" s="56"/>
      <c r="C98" s="76"/>
      <c r="D98" s="76"/>
      <c r="E98" s="76"/>
      <c r="F98" s="76"/>
      <c r="G98" s="76"/>
      <c r="H98" s="76"/>
    </row>
    <row r="99" spans="1:7" ht="12.75">
      <c r="A99" s="44"/>
      <c r="B99" s="57"/>
      <c r="C99" s="44"/>
      <c r="D99" s="44"/>
      <c r="E99" s="44"/>
      <c r="F99" s="44"/>
      <c r="G99" s="44"/>
    </row>
  </sheetData>
  <sheetProtection/>
  <mergeCells count="2">
    <mergeCell ref="A1:H1"/>
    <mergeCell ref="C98:H98"/>
  </mergeCells>
  <printOptions/>
  <pageMargins left="0.55" right="0.18" top="0.17" bottom="0.17" header="0.17" footer="0.17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Ермакова ИА</cp:lastModifiedBy>
  <cp:lastPrinted>2015-03-02T09:03:26Z</cp:lastPrinted>
  <dcterms:created xsi:type="dcterms:W3CDTF">2009-04-28T07:05:16Z</dcterms:created>
  <dcterms:modified xsi:type="dcterms:W3CDTF">2015-06-03T05:47:37Z</dcterms:modified>
  <cp:category/>
  <cp:version/>
  <cp:contentType/>
  <cp:contentStatus/>
</cp:coreProperties>
</file>